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ovit-my.sharepoint.com/personal/toomas_johanson_elvl_ee/Documents/Documents/Lõimumine/Saadetud Kultministeerium/"/>
    </mc:Choice>
  </mc:AlternateContent>
  <xr:revisionPtr revIDLastSave="47" documentId="8_{133FCFEB-FB5D-42A6-85BA-73EFEE4DEB75}" xr6:coauthVersionLast="47" xr6:coauthVersionMax="47" xr10:uidLastSave="{0AAB91BD-61DE-4EBD-82B9-4AF8973C30B4}"/>
  <bookViews>
    <workbookView xWindow="-120" yWindow="-120" windowWidth="57840" windowHeight="23640" xr2:uid="{00000000-000D-0000-FFFF-FFFF00000000}"/>
  </bookViews>
  <sheets>
    <sheet name="Lisa 2" sheetId="1" r:id="rId1"/>
    <sheet name="Sheet1" sheetId="3" r:id="rId2"/>
  </sheets>
  <definedNames>
    <definedName name="_xlnm._FilterDatabase" localSheetId="0" hidden="1">'Lisa 2'!#REF!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" i="1" l="1"/>
  <c r="L40" i="1"/>
  <c r="L42" i="1" s="1"/>
  <c r="L41" i="1" l="1"/>
  <c r="L39" i="1"/>
  <c r="I23" i="1"/>
  <c r="I22" i="1"/>
  <c r="I20" i="1"/>
  <c r="I19" i="1"/>
  <c r="I18" i="1"/>
  <c r="I15" i="1"/>
  <c r="I14" i="1"/>
  <c r="F16" i="1" l="1"/>
  <c r="F13" i="1" s="1"/>
  <c r="F12" i="1" s="1"/>
  <c r="G16" i="1"/>
  <c r="G13" i="1" s="1"/>
  <c r="G12" i="1" s="1"/>
  <c r="H16" i="1"/>
  <c r="H13" i="1" s="1"/>
  <c r="H12" i="1" s="1"/>
  <c r="E16" i="1"/>
  <c r="E13" i="1" s="1"/>
  <c r="F43" i="1"/>
  <c r="F39" i="1" s="1"/>
  <c r="G43" i="1"/>
  <c r="H43" i="1"/>
  <c r="I43" i="1"/>
  <c r="J43" i="1"/>
  <c r="K43" i="1"/>
  <c r="K39" i="1" l="1"/>
  <c r="J39" i="1"/>
  <c r="I39" i="1"/>
  <c r="H39" i="1"/>
  <c r="G39" i="1"/>
  <c r="K42" i="1" l="1"/>
  <c r="J42" i="1"/>
  <c r="I42" i="1"/>
  <c r="H42" i="1"/>
  <c r="G42" i="1"/>
  <c r="F42" i="1"/>
  <c r="E42" i="1"/>
  <c r="K41" i="1"/>
  <c r="J41" i="1"/>
  <c r="I41" i="1"/>
  <c r="H41" i="1"/>
  <c r="G41" i="1"/>
  <c r="F41" i="1"/>
  <c r="E41" i="1"/>
  <c r="E43" i="1" l="1"/>
  <c r="E39" i="1" l="1"/>
  <c r="I17" i="1"/>
  <c r="I16" i="1"/>
  <c r="I13" i="1"/>
  <c r="E24" i="1"/>
  <c r="E12" i="1"/>
  <c r="I12" i="1"/>
  <c r="E25" i="1"/>
  <c r="E26" i="1"/>
</calcChain>
</file>

<file path=xl/sharedStrings.xml><?xml version="1.0" encoding="utf-8"?>
<sst xmlns="http://schemas.openxmlformats.org/spreadsheetml/2006/main" count="98" uniqueCount="85">
  <si>
    <t>Rea nr</t>
  </si>
  <si>
    <t>1.1</t>
  </si>
  <si>
    <t>2.1</t>
  </si>
  <si>
    <t>2.2</t>
  </si>
  <si>
    <t>Aasta</t>
  </si>
  <si>
    <t>Kokku</t>
  </si>
  <si>
    <t>Finantsallikate jaotus</t>
  </si>
  <si>
    <t>3.1</t>
  </si>
  <si>
    <t>3.2</t>
  </si>
  <si>
    <t>Summa</t>
  </si>
  <si>
    <t>Jaotamata eelarve</t>
  </si>
  <si>
    <t>Projekti tegevused ja kindlaksmääratud kulukohad</t>
  </si>
  <si>
    <t>1.1.1</t>
  </si>
  <si>
    <t>Osa 1: Tegevuste eelarve kulukohtade kaupa</t>
  </si>
  <si>
    <t>Osa 2: Tegevuste finantsplaan</t>
  </si>
  <si>
    <t xml:space="preserve">¹ Tabelites kajastatada tegevuskava aasta ja sellele eelnevate aastate eelarved. Sellest lähtuvalt lisada veerge. </t>
  </si>
  <si>
    <t>Jrk nr</t>
  </si>
  <si>
    <t>Partner</t>
  </si>
  <si>
    <t>1</t>
  </si>
  <si>
    <t>sh partneri abikõlblik kulu tegevuskava aastal³ (EUR)</t>
  </si>
  <si>
    <t xml:space="preserve">Eelarve kokku </t>
  </si>
  <si>
    <t>² Sisaldab partnerite abikõlblikke kulusid (kui projektis on partnerid)</t>
  </si>
  <si>
    <t>³ Lisada, kui projektis on partnerid. Lisada või eemaldada partnereid vastavalt TAT-is sätestatule.</t>
  </si>
  <si>
    <t>LISA 2</t>
  </si>
  <si>
    <t>kinnitatud kultuuriministri käskkirjaga</t>
  </si>
  <si>
    <r>
      <t>Partner 1</t>
    </r>
    <r>
      <rPr>
        <vertAlign val="superscript"/>
        <sz val="10"/>
        <rFont val="Arial"/>
        <family val="2"/>
        <charset val="186"/>
      </rPr>
      <t>4</t>
    </r>
  </si>
  <si>
    <t>Otsesed kulud</t>
  </si>
  <si>
    <t>Sisutegevuste kulud</t>
  </si>
  <si>
    <t>Tegevuste tulemus</t>
  </si>
  <si>
    <t>Tegevuste väljund</t>
  </si>
  <si>
    <t>1.</t>
  </si>
  <si>
    <r>
      <rPr>
        <vertAlign val="superscript"/>
        <sz val="10"/>
        <rFont val="Arial"/>
        <family val="2"/>
        <charset val="186"/>
      </rPr>
      <t>5</t>
    </r>
    <r>
      <rPr>
        <sz val="10"/>
        <rFont val="Arial"/>
        <family val="2"/>
        <charset val="186"/>
      </rPr>
      <t xml:space="preserve"> 7% projekti otsestest kuludest</t>
    </r>
  </si>
  <si>
    <t>3</t>
  </si>
  <si>
    <t>Eelarve kokku (2023-2029)</t>
  </si>
  <si>
    <t>sh elluviija osalus</t>
  </si>
  <si>
    <t xml:space="preserve">Toetatava tegevuse eelarve kokku aastate lõikes </t>
  </si>
  <si>
    <t xml:space="preserve">Toetus kokku </t>
  </si>
  <si>
    <t>sh ESF-i osalus (70%)</t>
  </si>
  <si>
    <t>sh riiklik kaasfinantseering (30%)</t>
  </si>
  <si>
    <t xml:space="preserve">Omafinantseering kokku </t>
  </si>
  <si>
    <t>sh partneri osalus</t>
  </si>
  <si>
    <t>⁴ Lisada, kui projektis on partnerid. Lisada ridu vastavalt partnerite arvule ja veerge vastavalt aastale.</t>
  </si>
  <si>
    <t>Toetatava tegevuse partnerite abikõlblikud kulud</t>
  </si>
  <si>
    <t>Toetatava tegevuse abikõlblikkuse periood:  01.01.2023−31.10.2029</t>
  </si>
  <si>
    <r>
      <t>Toetatava tegevuse "Kohalike omavalitsuste toetamine lõimumise, sealhulgas kohanemise teenuste pakkumisel" eelarve kulukohtade kaupa</t>
    </r>
    <r>
      <rPr>
        <b/>
        <sz val="10"/>
        <rFont val="Calibri"/>
        <family val="2"/>
        <charset val="186"/>
      </rPr>
      <t>¹</t>
    </r>
  </si>
  <si>
    <t>Tallinn</t>
  </si>
  <si>
    <t>2</t>
  </si>
  <si>
    <t>Tartu linn</t>
  </si>
  <si>
    <t>Rakvere linn</t>
  </si>
  <si>
    <t>1.2.</t>
  </si>
  <si>
    <t>Tallinna linn</t>
  </si>
  <si>
    <t>Suurenenud on kohalike omavalitsuste suutlikkus pakkudatulemuslikult lõimumise, sealhulgas kohanemise teenuseid uussisserändajatele, erineva keel ka kultuuritaustaga inimestele ja tagsipöördujatele.</t>
  </si>
  <si>
    <t>Kohalike omavalitsuste toetamine lõimumise, sealhulgas kohanemise teenuste pakkumisel</t>
  </si>
  <si>
    <t>Otsesed personalikulud (elluviija töötajad)</t>
  </si>
  <si>
    <t>Personali lähetus-, koolitus- ja tervisekontrolli kulud</t>
  </si>
  <si>
    <t>KOV-ide tegevusplaanide koostamine ja sisutegevuste toetamine</t>
  </si>
  <si>
    <t>Horisontaalsed kulud</t>
  </si>
  <si>
    <t>1.1.2.</t>
  </si>
  <si>
    <t>1.1.3</t>
  </si>
  <si>
    <t>1.1.3.1</t>
  </si>
  <si>
    <t>1.1.3.2.</t>
  </si>
  <si>
    <t>Lõimumis-, sealhulgas kohanemisteekondade väljatöötamine ja rakendamine KOVi-des</t>
  </si>
  <si>
    <t>Partnerlusleping sõlmitud 7 KOViga</t>
  </si>
  <si>
    <t>KOVides on väljatöötatud  rakendatud kohanemis- ja lõimumisteekonnad</t>
  </si>
  <si>
    <t>1.1.3.3.</t>
  </si>
  <si>
    <t xml:space="preserve">On ellu viidud tõhus valdkondlik kommunikatsioon </t>
  </si>
  <si>
    <t>1.1.3.4.</t>
  </si>
  <si>
    <t>Tõhusa rände-, lõimumis-, sealhulgas kohanemisvaldkonna kommunikatsiooni tagamine       KOV-ide seas</t>
  </si>
  <si>
    <t>KOV ametnike ja töötajate sihtrühmaga töötamise võimekuse tõstmine</t>
  </si>
  <si>
    <t>On tõstetud KOV ametnike ja töötajate võimekust TATi sihtrühmadega töötada</t>
  </si>
  <si>
    <t>Kaudsed kulud</t>
  </si>
  <si>
    <r>
      <t>Partner 2</t>
    </r>
    <r>
      <rPr>
        <vertAlign val="superscript"/>
        <sz val="10"/>
        <rFont val="Arial"/>
        <family val="2"/>
        <charset val="186"/>
      </rPr>
      <t>4</t>
    </r>
  </si>
  <si>
    <r>
      <t>Partner 3</t>
    </r>
    <r>
      <rPr>
        <vertAlign val="superscript"/>
        <sz val="10"/>
        <rFont val="Arial"/>
        <family val="2"/>
        <charset val="186"/>
      </rPr>
      <t>4</t>
    </r>
  </si>
  <si>
    <r>
      <t xml:space="preserve">Abikõlblik kulu  </t>
    </r>
    <r>
      <rPr>
        <sz val="10"/>
        <rFont val="Arial"/>
        <family val="2"/>
        <charset val="186"/>
      </rPr>
      <t>(ELVL+Partner)</t>
    </r>
  </si>
  <si>
    <r>
      <t>Abikõlblik kulu² (EUR)</t>
    </r>
    <r>
      <rPr>
        <sz val="10"/>
        <rFont val="Arial"/>
        <family val="2"/>
        <charset val="186"/>
      </rPr>
      <t xml:space="preserve">                  ELVLi kulu</t>
    </r>
  </si>
  <si>
    <t>1.1.3.1.1.</t>
  </si>
  <si>
    <t>Kohaliku tasandi sisutegevuse korraldamine Tartu linnas</t>
  </si>
  <si>
    <t>1.1.3.1.2.</t>
  </si>
  <si>
    <t>Kohaliku tasandi sisutegevuse korraldamine Tallinna linnas</t>
  </si>
  <si>
    <t>Kohaliku tasandi sisutegevuse korraldamine Rakvere linnas</t>
  </si>
  <si>
    <t>1.1.3.1.3.</t>
  </si>
  <si>
    <t>2.</t>
  </si>
  <si>
    <t>3.</t>
  </si>
  <si>
    <t>4.</t>
  </si>
  <si>
    <t>Elluviija:  Eesti Linnade ja Valdade Liit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</si>
</sst>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-;\-* #,##0.00\ _k_r_-;_-* &quot;-&quot;??\ _k_r_-;_-@_-"/>
    <numFmt numFmtId="165" formatCode="_(* #,##0.00_);_(* \(#,##0.00\);_(* &quot;-&quot;??_);_(@_)"/>
    <numFmt numFmtId="166" formatCode="&quot; &quot;#,##0.00&quot; &quot;;&quot; (&quot;#,##0.00&quot;)&quot;;&quot; -&quot;00&quot; &quot;;&quot; &quot;@&quot; &quot;"/>
  </numFmts>
  <fonts count="17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name val="Helv"/>
    </font>
    <font>
      <i/>
      <sz val="10"/>
      <name val="Arial"/>
      <family val="2"/>
      <charset val="186"/>
    </font>
    <font>
      <b/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</font>
    <font>
      <sz val="10"/>
      <color rgb="FF000000"/>
      <name val="Helv"/>
      <charset val="186"/>
    </font>
    <font>
      <sz val="10"/>
      <color theme="1"/>
      <name val="Arial"/>
      <family val="2"/>
      <charset val="186"/>
    </font>
    <font>
      <vertAlign val="superscript"/>
      <sz val="1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FFEB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8">
    <xf numFmtId="0" fontId="0" fillId="0" borderId="0"/>
    <xf numFmtId="166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9" fillId="0" borderId="0"/>
    <xf numFmtId="0" fontId="3" fillId="0" borderId="0"/>
    <xf numFmtId="0" fontId="10" fillId="0" borderId="0" applyNumberFormat="0" applyFont="0" applyBorder="0" applyProtection="0"/>
    <xf numFmtId="0" fontId="3" fillId="0" borderId="0"/>
    <xf numFmtId="0" fontId="10" fillId="0" borderId="0" applyNumberFormat="0" applyFont="0" applyBorder="0" applyProtection="0"/>
    <xf numFmtId="0" fontId="9" fillId="0" borderId="0"/>
    <xf numFmtId="0" fontId="11" fillId="0" borderId="0" applyNumberFormat="0" applyBorder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3" fillId="0" borderId="0" applyFont="0" applyFill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6" fillId="0" borderId="0"/>
    <xf numFmtId="0" fontId="12" fillId="0" borderId="0" applyNumberFormat="0" applyBorder="0" applyProtection="0"/>
  </cellStyleXfs>
  <cellXfs count="134">
    <xf numFmtId="0" fontId="0" fillId="0" borderId="0" xfId="0"/>
    <xf numFmtId="0" fontId="3" fillId="0" borderId="0" xfId="0" applyFont="1"/>
    <xf numFmtId="0" fontId="4" fillId="0" borderId="0" xfId="0" applyFont="1"/>
    <xf numFmtId="49" fontId="3" fillId="0" borderId="2" xfId="0" applyNumberFormat="1" applyFont="1" applyBorder="1" applyAlignment="1">
      <alignment horizontal="left" vertical="top"/>
    </xf>
    <xf numFmtId="49" fontId="3" fillId="0" borderId="2" xfId="0" applyNumberFormat="1" applyFont="1" applyBorder="1" applyAlignment="1">
      <alignment horizontal="left"/>
    </xf>
    <xf numFmtId="0" fontId="3" fillId="0" borderId="2" xfId="0" applyFont="1" applyBorder="1" applyAlignment="1">
      <alignment horizontal="left" vertical="top" wrapText="1" indent="1"/>
    </xf>
    <xf numFmtId="49" fontId="3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2" xfId="0" applyFont="1" applyBorder="1" applyAlignment="1">
      <alignment horizontal="left" vertical="top" wrapText="1" indent="1" shrinkToFit="1"/>
    </xf>
    <xf numFmtId="49" fontId="4" fillId="0" borderId="2" xfId="0" applyNumberFormat="1" applyFont="1" applyBorder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4" fillId="0" borderId="2" xfId="0" applyFont="1" applyBorder="1" applyAlignment="1">
      <alignment horizontal="left" vertical="top" wrapText="1" shrinkToFi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3" fontId="3" fillId="0" borderId="0" xfId="0" applyNumberFormat="1" applyFont="1" applyAlignment="1">
      <alignment horizontal="right"/>
    </xf>
    <xf numFmtId="49" fontId="4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3" fontId="3" fillId="0" borderId="0" xfId="0" applyNumberFormat="1" applyFont="1"/>
    <xf numFmtId="0" fontId="0" fillId="0" borderId="2" xfId="0" applyBorder="1" applyAlignment="1">
      <alignment wrapText="1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3" fillId="0" borderId="2" xfId="0" applyFont="1" applyBorder="1" applyAlignment="1">
      <alignment horizontal="left" vertical="top" wrapText="1"/>
    </xf>
    <xf numFmtId="1" fontId="3" fillId="0" borderId="0" xfId="0" applyNumberFormat="1" applyFont="1" applyAlignment="1">
      <alignment wrapText="1"/>
    </xf>
    <xf numFmtId="1" fontId="4" fillId="0" borderId="0" xfId="0" applyNumberFormat="1" applyFont="1" applyAlignment="1">
      <alignment horizontal="left"/>
    </xf>
    <xf numFmtId="1" fontId="3" fillId="0" borderId="0" xfId="0" applyNumberFormat="1" applyFont="1"/>
    <xf numFmtId="3" fontId="3" fillId="0" borderId="5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3" fontId="4" fillId="0" borderId="2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3" applyNumberFormat="1" applyFont="1" applyBorder="1" applyAlignment="1">
      <alignment horizontal="center"/>
    </xf>
    <xf numFmtId="49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wrapText="1"/>
    </xf>
    <xf numFmtId="0" fontId="4" fillId="0" borderId="2" xfId="3" applyNumberFormat="1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2" xfId="0" applyNumberFormat="1" applyFont="1" applyBorder="1"/>
    <xf numFmtId="0" fontId="3" fillId="0" borderId="2" xfId="0" applyFont="1" applyBorder="1" applyAlignment="1">
      <alignment wrapText="1"/>
    </xf>
    <xf numFmtId="0" fontId="1" fillId="0" borderId="2" xfId="0" applyFont="1" applyBorder="1" applyAlignment="1">
      <alignment horizontal="center"/>
    </xf>
    <xf numFmtId="0" fontId="15" fillId="0" borderId="1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2" xfId="0" applyFont="1" applyBorder="1"/>
    <xf numFmtId="49" fontId="16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vertical="center" textRotation="90" wrapText="1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3" fontId="4" fillId="0" borderId="0" xfId="0" applyNumberFormat="1" applyFont="1" applyAlignment="1">
      <alignment horizontal="right"/>
    </xf>
    <xf numFmtId="3" fontId="1" fillId="0" borderId="5" xfId="0" applyNumberFormat="1" applyFont="1" applyBorder="1" applyAlignment="1">
      <alignment horizontal="center"/>
    </xf>
    <xf numFmtId="4" fontId="4" fillId="0" borderId="0" xfId="0" applyNumberFormat="1" applyFont="1"/>
    <xf numFmtId="4" fontId="1" fillId="0" borderId="2" xfId="0" applyNumberFormat="1" applyFont="1" applyBorder="1"/>
    <xf numFmtId="4" fontId="3" fillId="0" borderId="2" xfId="0" applyNumberFormat="1" applyFont="1" applyBorder="1" applyAlignment="1">
      <alignment horizontal="right"/>
    </xf>
    <xf numFmtId="4" fontId="3" fillId="0" borderId="0" xfId="0" applyNumberFormat="1" applyFont="1"/>
    <xf numFmtId="4" fontId="4" fillId="0" borderId="2" xfId="0" applyNumberFormat="1" applyFon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wrapText="1"/>
    </xf>
    <xf numFmtId="4" fontId="4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/>
    </xf>
    <xf numFmtId="4" fontId="4" fillId="0" borderId="2" xfId="0" applyNumberFormat="1" applyFont="1" applyBorder="1" applyAlignment="1">
      <alignment horizontal="center" wrapText="1"/>
    </xf>
    <xf numFmtId="4" fontId="4" fillId="0" borderId="4" xfId="0" applyNumberFormat="1" applyFont="1" applyBorder="1" applyAlignment="1">
      <alignment horizontal="center" wrapText="1"/>
    </xf>
    <xf numFmtId="4" fontId="4" fillId="0" borderId="1" xfId="0" applyNumberFormat="1" applyFont="1" applyBorder="1" applyAlignment="1">
      <alignment horizontal="right"/>
    </xf>
    <xf numFmtId="4" fontId="13" fillId="0" borderId="2" xfId="5" applyNumberFormat="1" applyFont="1" applyBorder="1" applyAlignment="1">
      <alignment wrapText="1"/>
    </xf>
    <xf numFmtId="4" fontId="1" fillId="0" borderId="2" xfId="0" applyNumberFormat="1" applyFont="1" applyBorder="1" applyAlignment="1">
      <alignment vertical="center"/>
    </xf>
    <xf numFmtId="0" fontId="1" fillId="0" borderId="0" xfId="0" applyFont="1"/>
    <xf numFmtId="4" fontId="15" fillId="0" borderId="2" xfId="0" applyNumberFormat="1" applyFont="1" applyBorder="1"/>
    <xf numFmtId="4" fontId="15" fillId="2" borderId="5" xfId="0" applyNumberFormat="1" applyFont="1" applyFill="1" applyBorder="1" applyAlignment="1">
      <alignment horizontal="right"/>
    </xf>
    <xf numFmtId="0" fontId="15" fillId="0" borderId="2" xfId="0" applyFont="1" applyBorder="1" applyAlignment="1">
      <alignment wrapText="1"/>
    </xf>
    <xf numFmtId="4" fontId="15" fillId="0" borderId="2" xfId="0" applyNumberFormat="1" applyFont="1" applyBorder="1" applyAlignment="1">
      <alignment horizontal="right"/>
    </xf>
    <xf numFmtId="4" fontId="15" fillId="2" borderId="5" xfId="0" applyNumberFormat="1" applyFont="1" applyFill="1" applyBorder="1"/>
    <xf numFmtId="4" fontId="15" fillId="2" borderId="2" xfId="0" applyNumberFormat="1" applyFont="1" applyFill="1" applyBorder="1"/>
    <xf numFmtId="4" fontId="16" fillId="3" borderId="2" xfId="0" applyNumberFormat="1" applyFont="1" applyFill="1" applyBorder="1" applyAlignment="1">
      <alignment horizontal="right"/>
    </xf>
    <xf numFmtId="4" fontId="16" fillId="3" borderId="5" xfId="0" applyNumberFormat="1" applyFont="1" applyFill="1" applyBorder="1"/>
    <xf numFmtId="0" fontId="15" fillId="2" borderId="1" xfId="0" applyFont="1" applyFill="1" applyBorder="1" applyAlignment="1">
      <alignment horizontal="left" wrapText="1"/>
    </xf>
    <xf numFmtId="49" fontId="15" fillId="3" borderId="2" xfId="0" applyNumberFormat="1" applyFont="1" applyFill="1" applyBorder="1" applyAlignment="1">
      <alignment horizontal="left"/>
    </xf>
    <xf numFmtId="0" fontId="16" fillId="3" borderId="1" xfId="0" applyFont="1" applyFill="1" applyBorder="1" applyAlignment="1">
      <alignment horizontal="left" vertical="top" wrapText="1"/>
    </xf>
    <xf numFmtId="0" fontId="16" fillId="3" borderId="2" xfId="0" applyFont="1" applyFill="1" applyBorder="1"/>
    <xf numFmtId="0" fontId="16" fillId="3" borderId="0" xfId="0" applyFont="1" applyFill="1" applyAlignment="1">
      <alignment wrapText="1"/>
    </xf>
    <xf numFmtId="49" fontId="16" fillId="3" borderId="2" xfId="0" applyNumberFormat="1" applyFont="1" applyFill="1" applyBorder="1" applyAlignment="1">
      <alignment horizontal="left" vertical="top"/>
    </xf>
    <xf numFmtId="4" fontId="16" fillId="3" borderId="2" xfId="0" applyNumberFormat="1" applyFont="1" applyFill="1" applyBorder="1"/>
    <xf numFmtId="4" fontId="16" fillId="3" borderId="4" xfId="0" applyNumberFormat="1" applyFont="1" applyFill="1" applyBorder="1" applyAlignment="1">
      <alignment vertical="center"/>
    </xf>
    <xf numFmtId="4" fontId="16" fillId="0" borderId="2" xfId="0" applyNumberFormat="1" applyFont="1" applyBorder="1" applyAlignment="1">
      <alignment horizontal="right" vertical="center"/>
    </xf>
    <xf numFmtId="49" fontId="15" fillId="2" borderId="2" xfId="0" applyNumberFormat="1" applyFont="1" applyFill="1" applyBorder="1" applyAlignment="1">
      <alignment horizontal="left"/>
    </xf>
    <xf numFmtId="0" fontId="15" fillId="0" borderId="2" xfId="0" applyFont="1" applyBorder="1"/>
    <xf numFmtId="0" fontId="16" fillId="3" borderId="2" xfId="0" applyFont="1" applyFill="1" applyBorder="1" applyAlignment="1">
      <alignment horizontal="left" vertical="top" wrapText="1"/>
    </xf>
    <xf numFmtId="3" fontId="4" fillId="0" borderId="1" xfId="3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49" fontId="15" fillId="0" borderId="5" xfId="0" applyNumberFormat="1" applyFont="1" applyBorder="1" applyAlignment="1">
      <alignment horizontal="left"/>
    </xf>
    <xf numFmtId="0" fontId="15" fillId="0" borderId="5" xfId="0" applyFont="1" applyBorder="1"/>
    <xf numFmtId="0" fontId="4" fillId="0" borderId="5" xfId="0" applyFont="1" applyBorder="1" applyAlignment="1">
      <alignment horizontal="center"/>
    </xf>
    <xf numFmtId="4" fontId="1" fillId="0" borderId="2" xfId="0" applyNumberFormat="1" applyFont="1" applyBorder="1" applyAlignment="1">
      <alignment horizontal="right"/>
    </xf>
    <xf numFmtId="4" fontId="4" fillId="0" borderId="11" xfId="0" applyNumberFormat="1" applyFont="1" applyBorder="1" applyAlignment="1">
      <alignment horizontal="center" wrapText="1"/>
    </xf>
    <xf numFmtId="4" fontId="13" fillId="0" borderId="1" xfId="5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3" fillId="0" borderId="2" xfId="0" applyFont="1" applyBorder="1"/>
    <xf numFmtId="4" fontId="3" fillId="0" borderId="2" xfId="0" applyNumberFormat="1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6" fillId="0" borderId="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4" fillId="0" borderId="1" xfId="3" applyNumberFormat="1" applyFont="1" applyBorder="1" applyAlignment="1">
      <alignment horizontal="center"/>
    </xf>
    <xf numFmtId="0" fontId="4" fillId="0" borderId="9" xfId="3" applyNumberFormat="1" applyFont="1" applyBorder="1" applyAlignment="1">
      <alignment horizontal="center"/>
    </xf>
    <xf numFmtId="0" fontId="15" fillId="0" borderId="3" xfId="0" applyFont="1" applyBorder="1" applyAlignment="1">
      <alignment horizontal="center" vertical="center" textRotation="90" wrapText="1"/>
    </xf>
    <xf numFmtId="0" fontId="15" fillId="0" borderId="10" xfId="0" applyFont="1" applyBorder="1" applyAlignment="1">
      <alignment horizontal="center" vertical="center" textRotation="90" wrapText="1"/>
    </xf>
    <xf numFmtId="0" fontId="15" fillId="0" borderId="4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/>
    <xf numFmtId="4" fontId="1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3" fillId="0" borderId="0" xfId="0" applyFont="1" applyBorder="1"/>
    <xf numFmtId="4" fontId="1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wrapText="1"/>
    </xf>
  </cellXfs>
  <cellStyles count="48">
    <cellStyle name="Comma 2" xfId="1" xr:uid="{00000000-0005-0000-0000-000000000000}"/>
    <cellStyle name="Comma 3" xfId="2" xr:uid="{00000000-0005-0000-0000-000001000000}"/>
    <cellStyle name="Koma" xfId="3" builtinId="3"/>
    <cellStyle name="Normaallaad" xfId="0" builtinId="0"/>
    <cellStyle name="Normal 10" xfId="4" xr:uid="{00000000-0005-0000-0000-000004000000}"/>
    <cellStyle name="Normal 11" xfId="5" xr:uid="{00000000-0005-0000-0000-000005000000}"/>
    <cellStyle name="Normal 2" xfId="6" xr:uid="{00000000-0005-0000-0000-000006000000}"/>
    <cellStyle name="Normal 2 2" xfId="7" xr:uid="{00000000-0005-0000-0000-000007000000}"/>
    <cellStyle name="Normal 3" xfId="8" xr:uid="{00000000-0005-0000-0000-000008000000}"/>
    <cellStyle name="Normal 3 2" xfId="9" xr:uid="{00000000-0005-0000-0000-000009000000}"/>
    <cellStyle name="Normal 4" xfId="10" xr:uid="{00000000-0005-0000-0000-00000A000000}"/>
    <cellStyle name="Normal 4 2" xfId="11" xr:uid="{00000000-0005-0000-0000-00000B000000}"/>
    <cellStyle name="Normal 4 3" xfId="12" xr:uid="{00000000-0005-0000-0000-00000C000000}"/>
    <cellStyle name="Normal 4 3 2" xfId="13" xr:uid="{00000000-0005-0000-0000-00000D000000}"/>
    <cellStyle name="Normal 4 3 2 2" xfId="14" xr:uid="{00000000-0005-0000-0000-00000E000000}"/>
    <cellStyle name="Normal 4 3 3" xfId="15" xr:uid="{00000000-0005-0000-0000-00000F000000}"/>
    <cellStyle name="Normal 4 4" xfId="16" xr:uid="{00000000-0005-0000-0000-000010000000}"/>
    <cellStyle name="Normal 4 4 2" xfId="17" xr:uid="{00000000-0005-0000-0000-000011000000}"/>
    <cellStyle name="Normal 4 5" xfId="18" xr:uid="{00000000-0005-0000-0000-000012000000}"/>
    <cellStyle name="Normal 5" xfId="19" xr:uid="{00000000-0005-0000-0000-000013000000}"/>
    <cellStyle name="Normal 6" xfId="20" xr:uid="{00000000-0005-0000-0000-000014000000}"/>
    <cellStyle name="Normal 6 2" xfId="21" xr:uid="{00000000-0005-0000-0000-000015000000}"/>
    <cellStyle name="Normal 6 2 2" xfId="22" xr:uid="{00000000-0005-0000-0000-000016000000}"/>
    <cellStyle name="Normal 6 2 2 2" xfId="23" xr:uid="{00000000-0005-0000-0000-000017000000}"/>
    <cellStyle name="Normal 6 2 3" xfId="24" xr:uid="{00000000-0005-0000-0000-000018000000}"/>
    <cellStyle name="Normal 6 3" xfId="25" xr:uid="{00000000-0005-0000-0000-000019000000}"/>
    <cellStyle name="Normal 6 3 2" xfId="26" xr:uid="{00000000-0005-0000-0000-00001A000000}"/>
    <cellStyle name="Normal 6 4" xfId="27" xr:uid="{00000000-0005-0000-0000-00001B000000}"/>
    <cellStyle name="Normal 7" xfId="28" xr:uid="{00000000-0005-0000-0000-00001C000000}"/>
    <cellStyle name="Normal 7 2" xfId="29" xr:uid="{00000000-0005-0000-0000-00001D000000}"/>
    <cellStyle name="Normal 8" xfId="30" xr:uid="{00000000-0005-0000-0000-00001E000000}"/>
    <cellStyle name="Normal 8 2" xfId="31" xr:uid="{00000000-0005-0000-0000-00001F000000}"/>
    <cellStyle name="Normal 9" xfId="32" xr:uid="{00000000-0005-0000-0000-000020000000}"/>
    <cellStyle name="Normal 9 2" xfId="33" xr:uid="{00000000-0005-0000-0000-000021000000}"/>
    <cellStyle name="Percent 2" xfId="34" xr:uid="{00000000-0005-0000-0000-000022000000}"/>
    <cellStyle name="Percent 2 2" xfId="35" xr:uid="{00000000-0005-0000-0000-000023000000}"/>
    <cellStyle name="Percent 3" xfId="36" xr:uid="{00000000-0005-0000-0000-000024000000}"/>
    <cellStyle name="Percent 3 2" xfId="37" xr:uid="{00000000-0005-0000-0000-000025000000}"/>
    <cellStyle name="Percent 3 3" xfId="38" xr:uid="{00000000-0005-0000-0000-000026000000}"/>
    <cellStyle name="Percent 3 3 2" xfId="39" xr:uid="{00000000-0005-0000-0000-000027000000}"/>
    <cellStyle name="Percent 3 3 2 2" xfId="40" xr:uid="{00000000-0005-0000-0000-000028000000}"/>
    <cellStyle name="Percent 3 3 3" xfId="41" xr:uid="{00000000-0005-0000-0000-000029000000}"/>
    <cellStyle name="Percent 3 4" xfId="42" xr:uid="{00000000-0005-0000-0000-00002A000000}"/>
    <cellStyle name="Percent 3 4 2" xfId="43" xr:uid="{00000000-0005-0000-0000-00002B000000}"/>
    <cellStyle name="Percent 3 5" xfId="44" xr:uid="{00000000-0005-0000-0000-00002C000000}"/>
    <cellStyle name="Percent 4" xfId="45" xr:uid="{00000000-0005-0000-0000-00002D000000}"/>
    <cellStyle name="Style 1" xfId="46" xr:uid="{00000000-0005-0000-0000-00002E000000}"/>
    <cellStyle name="Style 1 2" xfId="47" xr:uid="{00000000-0005-0000-0000-00002F000000}"/>
  </cellStyles>
  <dxfs count="0"/>
  <tableStyles count="0" defaultTableStyle="TableStyleMedium2" defaultPivotStyle="PivotStyleLight16"/>
  <colors>
    <mruColors>
      <color rgb="FFFCFFEB"/>
      <color rgb="FFEFFFFF"/>
      <color rgb="FFE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1042142</xdr:colOff>
      <xdr:row>0</xdr:row>
      <xdr:rowOff>1182727</xdr:rowOff>
    </xdr:to>
    <xdr:pic>
      <xdr:nvPicPr>
        <xdr:cNvPr id="3" name="Pilt 2">
          <a:extLst>
            <a:ext uri="{FF2B5EF4-FFF2-40B4-BE49-F238E27FC236}">
              <a16:creationId xmlns:a16="http://schemas.microsoft.com/office/drawing/2014/main" id="{BD7700A8-C6F7-4203-9938-CDF6A1EFA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30144" cy="118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0"/>
  <sheetViews>
    <sheetView tabSelected="1" zoomScale="110" zoomScaleNormal="110" workbookViewId="0">
      <selection activeCell="N20" sqref="N20"/>
    </sheetView>
  </sheetViews>
  <sheetFormatPr defaultColWidth="9.140625" defaultRowHeight="12.75" x14ac:dyDescent="0.2"/>
  <cols>
    <col min="1" max="1" width="14.85546875" style="1" customWidth="1"/>
    <col min="2" max="2" width="33.7109375" style="7" bestFit="1" customWidth="1"/>
    <col min="3" max="3" width="9" style="1" customWidth="1"/>
    <col min="4" max="4" width="39.28515625" style="7" customWidth="1"/>
    <col min="5" max="5" width="16.28515625" style="15" customWidth="1"/>
    <col min="6" max="6" width="18.7109375" style="27" customWidth="1"/>
    <col min="7" max="7" width="19.140625" style="27" customWidth="1"/>
    <col min="8" max="8" width="13.7109375" style="1" customWidth="1"/>
    <col min="9" max="9" width="14.5703125" style="1" customWidth="1"/>
    <col min="10" max="10" width="14.140625" style="1" customWidth="1"/>
    <col min="11" max="11" width="14.7109375" style="1" customWidth="1"/>
    <col min="12" max="12" width="15.7109375" style="1" customWidth="1"/>
    <col min="13" max="13" width="30.7109375" style="1" customWidth="1"/>
    <col min="14" max="14" width="9.28515625" style="1" bestFit="1" customWidth="1"/>
    <col min="15" max="15" width="10.28515625" style="1" bestFit="1" customWidth="1"/>
    <col min="16" max="16" width="9.28515625" style="1" bestFit="1" customWidth="1"/>
    <col min="17" max="17" width="10.140625" style="1" bestFit="1" customWidth="1"/>
    <col min="18" max="18" width="9.28515625" style="1" bestFit="1" customWidth="1"/>
    <col min="19" max="19" width="9.42578125" style="1" bestFit="1" customWidth="1"/>
    <col min="20" max="21" width="9.28515625" style="1" bestFit="1" customWidth="1"/>
    <col min="22" max="16384" width="9.140625" style="1"/>
  </cols>
  <sheetData>
    <row r="1" spans="1:23" ht="94.5" customHeight="1" x14ac:dyDescent="0.2"/>
    <row r="2" spans="1:23" x14ac:dyDescent="0.2">
      <c r="A2" s="2" t="s">
        <v>44</v>
      </c>
      <c r="H2" s="27" t="s">
        <v>23</v>
      </c>
      <c r="W2" s="29"/>
    </row>
    <row r="3" spans="1:23" x14ac:dyDescent="0.2">
      <c r="H3" s="27" t="s">
        <v>24</v>
      </c>
      <c r="W3" s="26"/>
    </row>
    <row r="4" spans="1:23" x14ac:dyDescent="0.2">
      <c r="A4" s="1" t="s">
        <v>43</v>
      </c>
      <c r="C4" s="15"/>
      <c r="D4" s="15"/>
      <c r="W4" s="38"/>
    </row>
    <row r="5" spans="1:23" x14ac:dyDescent="0.2">
      <c r="A5" s="78" t="s">
        <v>84</v>
      </c>
      <c r="C5" s="2"/>
      <c r="W5" s="38"/>
    </row>
    <row r="7" spans="1:23" x14ac:dyDescent="0.2">
      <c r="A7" s="2" t="s">
        <v>13</v>
      </c>
      <c r="B7" s="14"/>
      <c r="C7" s="2"/>
    </row>
    <row r="8" spans="1:23" s="2" customFormat="1" x14ac:dyDescent="0.2">
      <c r="B8" s="14"/>
      <c r="C8" s="16"/>
      <c r="D8" s="21" t="s">
        <v>4</v>
      </c>
      <c r="E8" s="44">
        <v>2023</v>
      </c>
      <c r="F8" s="116">
        <v>2023</v>
      </c>
      <c r="G8" s="117"/>
      <c r="H8" s="117"/>
      <c r="I8" s="103" t="s">
        <v>5</v>
      </c>
    </row>
    <row r="9" spans="1:23" s="17" customFormat="1" ht="63.75" x14ac:dyDescent="0.2">
      <c r="A9" s="40" t="s">
        <v>28</v>
      </c>
      <c r="B9" s="12" t="s">
        <v>29</v>
      </c>
      <c r="C9" s="13" t="s">
        <v>0</v>
      </c>
      <c r="D9" s="12" t="s">
        <v>11</v>
      </c>
      <c r="E9" s="37" t="s">
        <v>74</v>
      </c>
      <c r="F9" s="39" t="s">
        <v>19</v>
      </c>
      <c r="G9" s="39" t="s">
        <v>19</v>
      </c>
      <c r="H9" s="39" t="s">
        <v>19</v>
      </c>
      <c r="I9" s="12" t="s">
        <v>73</v>
      </c>
    </row>
    <row r="10" spans="1:23" s="17" customFormat="1" ht="14.25" customHeight="1" x14ac:dyDescent="0.2">
      <c r="A10" s="118" t="s">
        <v>51</v>
      </c>
      <c r="B10" s="121"/>
      <c r="C10" s="122">
        <v>1</v>
      </c>
      <c r="D10" s="122">
        <v>2</v>
      </c>
      <c r="E10" s="122">
        <v>3</v>
      </c>
      <c r="F10" s="36" t="s">
        <v>25</v>
      </c>
      <c r="G10" s="63" t="s">
        <v>71</v>
      </c>
      <c r="H10" s="63" t="s">
        <v>72</v>
      </c>
      <c r="I10" s="111">
        <v>6</v>
      </c>
    </row>
    <row r="11" spans="1:23" s="18" customFormat="1" ht="14.45" customHeight="1" x14ac:dyDescent="0.2">
      <c r="A11" s="119"/>
      <c r="B11" s="121"/>
      <c r="C11" s="123"/>
      <c r="D11" s="123"/>
      <c r="E11" s="123"/>
      <c r="F11" s="48" t="s">
        <v>50</v>
      </c>
      <c r="G11" s="48" t="s">
        <v>47</v>
      </c>
      <c r="H11" s="48" t="s">
        <v>48</v>
      </c>
      <c r="I11" s="112"/>
      <c r="M11" s="59"/>
      <c r="N11" s="58"/>
    </row>
    <row r="12" spans="1:23" s="2" customFormat="1" ht="32.25" customHeight="1" x14ac:dyDescent="0.2">
      <c r="A12" s="119"/>
      <c r="B12" s="54"/>
      <c r="C12" s="88" t="s">
        <v>30</v>
      </c>
      <c r="D12" s="98" t="s">
        <v>52</v>
      </c>
      <c r="E12" s="93">
        <f ca="1">E13+E24</f>
        <v>158289.70000000001</v>
      </c>
      <c r="F12" s="93">
        <f>F13+F24</f>
        <v>100000</v>
      </c>
      <c r="G12" s="93">
        <f>G13+G24</f>
        <v>50000</v>
      </c>
      <c r="H12" s="93">
        <f>H13+H24</f>
        <v>44500</v>
      </c>
      <c r="I12" s="86">
        <f ca="1">SUM(E12:I12)</f>
        <v>352789.7</v>
      </c>
      <c r="K12" s="64"/>
      <c r="M12" s="59"/>
      <c r="N12" s="58"/>
    </row>
    <row r="13" spans="1:23" s="2" customFormat="1" ht="17.45" customHeight="1" x14ac:dyDescent="0.2">
      <c r="A13" s="119"/>
      <c r="B13" s="124" t="s">
        <v>56</v>
      </c>
      <c r="C13" s="96" t="s">
        <v>1</v>
      </c>
      <c r="D13" s="87" t="s">
        <v>26</v>
      </c>
      <c r="E13" s="84">
        <f>E14+E15+E16</f>
        <v>135210</v>
      </c>
      <c r="F13" s="84">
        <f t="shared" ref="F13:H13" si="0">F14+F15+F16</f>
        <v>100000</v>
      </c>
      <c r="G13" s="84">
        <f t="shared" si="0"/>
        <v>50000</v>
      </c>
      <c r="H13" s="84">
        <f t="shared" si="0"/>
        <v>44500</v>
      </c>
      <c r="I13" s="84">
        <f ca="1">I14+I15+I16</f>
        <v>329710</v>
      </c>
      <c r="K13" s="64"/>
      <c r="M13" s="60"/>
      <c r="N13" s="58"/>
    </row>
    <row r="14" spans="1:23" s="2" customFormat="1" ht="22.5" customHeight="1" x14ac:dyDescent="0.2">
      <c r="A14" s="119"/>
      <c r="B14" s="125"/>
      <c r="C14" s="96" t="s">
        <v>12</v>
      </c>
      <c r="D14" s="87" t="s">
        <v>53</v>
      </c>
      <c r="E14" s="84">
        <v>41210</v>
      </c>
      <c r="F14" s="84">
        <v>0</v>
      </c>
      <c r="G14" s="80">
        <v>0</v>
      </c>
      <c r="H14" s="80">
        <v>0</v>
      </c>
      <c r="I14" s="83">
        <f>+E14</f>
        <v>41210</v>
      </c>
      <c r="K14" s="64"/>
      <c r="M14" s="57"/>
      <c r="N14" s="57"/>
    </row>
    <row r="15" spans="1:23" s="2" customFormat="1" ht="24" x14ac:dyDescent="0.2">
      <c r="A15" s="119"/>
      <c r="B15" s="125"/>
      <c r="C15" s="96" t="s">
        <v>57</v>
      </c>
      <c r="D15" s="87" t="s">
        <v>54</v>
      </c>
      <c r="E15" s="84">
        <v>5000</v>
      </c>
      <c r="F15" s="80">
        <v>0</v>
      </c>
      <c r="G15" s="80">
        <v>0</v>
      </c>
      <c r="H15" s="80">
        <v>0</v>
      </c>
      <c r="I15" s="83">
        <f>+E15</f>
        <v>5000</v>
      </c>
      <c r="K15" s="64"/>
      <c r="M15" s="57"/>
      <c r="N15" s="57"/>
    </row>
    <row r="16" spans="1:23" s="2" customFormat="1" ht="21" customHeight="1" x14ac:dyDescent="0.2">
      <c r="A16" s="119"/>
      <c r="B16" s="126"/>
      <c r="C16" s="96" t="s">
        <v>58</v>
      </c>
      <c r="D16" s="87" t="s">
        <v>27</v>
      </c>
      <c r="E16" s="84">
        <f>SUM(E17:E23)</f>
        <v>89000</v>
      </c>
      <c r="F16" s="84">
        <f>SUM(F17:F23)</f>
        <v>100000</v>
      </c>
      <c r="G16" s="84">
        <f>SUM(G17:G23)</f>
        <v>50000</v>
      </c>
      <c r="H16" s="84">
        <f>SUM(H17:H23)</f>
        <v>44500</v>
      </c>
      <c r="I16" s="84">
        <f ca="1">SUM(I17:I23)</f>
        <v>283500</v>
      </c>
      <c r="K16" s="64"/>
      <c r="M16" s="57"/>
      <c r="N16" s="57"/>
    </row>
    <row r="17" spans="1:17" s="2" customFormat="1" ht="28.5" customHeight="1" x14ac:dyDescent="0.2">
      <c r="A17" s="119"/>
      <c r="B17" s="113" t="s">
        <v>62</v>
      </c>
      <c r="C17" s="101" t="s">
        <v>59</v>
      </c>
      <c r="D17" s="49" t="s">
        <v>55</v>
      </c>
      <c r="E17" s="79">
        <v>0</v>
      </c>
      <c r="F17" s="79">
        <v>0</v>
      </c>
      <c r="G17" s="79">
        <v>0</v>
      </c>
      <c r="H17" s="79">
        <v>0</v>
      </c>
      <c r="I17" s="83">
        <f ca="1">SUM(G17:I17)</f>
        <v>0</v>
      </c>
      <c r="K17" s="64"/>
      <c r="M17" s="61"/>
      <c r="N17" s="15"/>
    </row>
    <row r="18" spans="1:17" ht="24" customHeight="1" x14ac:dyDescent="0.2">
      <c r="A18" s="119"/>
      <c r="B18" s="114"/>
      <c r="C18" s="101" t="s">
        <v>75</v>
      </c>
      <c r="D18" s="81" t="s">
        <v>76</v>
      </c>
      <c r="E18" s="79">
        <v>0</v>
      </c>
      <c r="F18" s="79">
        <v>0</v>
      </c>
      <c r="G18" s="79">
        <v>50000</v>
      </c>
      <c r="H18" s="79">
        <v>0</v>
      </c>
      <c r="I18" s="84">
        <f>+G18</f>
        <v>50000</v>
      </c>
      <c r="K18" s="67"/>
      <c r="M18" s="60"/>
      <c r="N18" s="15"/>
    </row>
    <row r="19" spans="1:17" ht="27" customHeight="1" x14ac:dyDescent="0.2">
      <c r="A19" s="119"/>
      <c r="B19" s="114"/>
      <c r="C19" s="102" t="s">
        <v>77</v>
      </c>
      <c r="D19" s="81" t="s">
        <v>78</v>
      </c>
      <c r="E19" s="79">
        <v>0</v>
      </c>
      <c r="F19" s="79">
        <v>100000</v>
      </c>
      <c r="G19" s="79">
        <v>0</v>
      </c>
      <c r="H19" s="79">
        <v>0</v>
      </c>
      <c r="I19" s="84">
        <f>+F19</f>
        <v>100000</v>
      </c>
      <c r="K19" s="67"/>
      <c r="M19" s="7"/>
      <c r="N19" s="15"/>
    </row>
    <row r="20" spans="1:17" ht="26.25" customHeight="1" x14ac:dyDescent="0.2">
      <c r="A20" s="119"/>
      <c r="B20" s="115"/>
      <c r="C20" s="102" t="s">
        <v>80</v>
      </c>
      <c r="D20" s="81" t="s">
        <v>79</v>
      </c>
      <c r="E20" s="79">
        <v>0</v>
      </c>
      <c r="F20" s="79">
        <v>0</v>
      </c>
      <c r="G20" s="79">
        <v>0</v>
      </c>
      <c r="H20" s="79">
        <v>44500</v>
      </c>
      <c r="I20" s="84">
        <f>+H20</f>
        <v>44500</v>
      </c>
      <c r="K20" s="67"/>
      <c r="M20" s="7"/>
      <c r="N20" s="15"/>
    </row>
    <row r="21" spans="1:17" ht="33.75" customHeight="1" x14ac:dyDescent="0.2">
      <c r="A21" s="120"/>
      <c r="B21" s="50" t="s">
        <v>63</v>
      </c>
      <c r="C21" s="97" t="s">
        <v>60</v>
      </c>
      <c r="D21" s="49" t="s">
        <v>61</v>
      </c>
      <c r="E21" s="79">
        <v>0</v>
      </c>
      <c r="F21" s="79">
        <v>0</v>
      </c>
      <c r="G21" s="79">
        <v>0</v>
      </c>
      <c r="H21" s="79">
        <v>0</v>
      </c>
      <c r="I21" s="83">
        <v>0</v>
      </c>
      <c r="K21" s="67"/>
      <c r="M21" s="7"/>
      <c r="N21" s="15"/>
    </row>
    <row r="22" spans="1:17" ht="36.75" customHeight="1" x14ac:dyDescent="0.2">
      <c r="A22" s="56"/>
      <c r="B22" s="50" t="s">
        <v>65</v>
      </c>
      <c r="C22" s="97" t="s">
        <v>64</v>
      </c>
      <c r="D22" s="49" t="s">
        <v>67</v>
      </c>
      <c r="E22" s="82">
        <v>24000</v>
      </c>
      <c r="F22" s="79">
        <v>0</v>
      </c>
      <c r="G22" s="79">
        <v>0</v>
      </c>
      <c r="H22" s="79">
        <v>0</v>
      </c>
      <c r="I22" s="83">
        <f>+E22</f>
        <v>24000</v>
      </c>
      <c r="K22" s="67"/>
      <c r="M22" s="7"/>
      <c r="N22" s="62"/>
    </row>
    <row r="23" spans="1:17" s="2" customFormat="1" ht="30.75" customHeight="1" x14ac:dyDescent="0.2">
      <c r="A23" s="56"/>
      <c r="B23" s="51" t="s">
        <v>69</v>
      </c>
      <c r="C23" s="97" t="s">
        <v>66</v>
      </c>
      <c r="D23" s="49" t="s">
        <v>68</v>
      </c>
      <c r="E23" s="82">
        <v>65000</v>
      </c>
      <c r="F23" s="79">
        <v>0</v>
      </c>
      <c r="G23" s="79">
        <v>0</v>
      </c>
      <c r="H23" s="79">
        <v>0</v>
      </c>
      <c r="I23" s="83">
        <f>+E23</f>
        <v>65000</v>
      </c>
      <c r="K23" s="67"/>
      <c r="M23" s="60"/>
      <c r="N23" s="57"/>
    </row>
    <row r="24" spans="1:17" ht="36.75" customHeight="1" x14ac:dyDescent="0.2">
      <c r="A24" s="56"/>
      <c r="B24" s="52" t="s">
        <v>56</v>
      </c>
      <c r="C24" s="90" t="s">
        <v>49</v>
      </c>
      <c r="D24" s="91" t="s">
        <v>70</v>
      </c>
      <c r="E24" s="85">
        <f ca="1">I13*7%</f>
        <v>23079.7</v>
      </c>
      <c r="F24" s="64"/>
      <c r="G24" s="64"/>
      <c r="H24" s="64"/>
      <c r="I24" s="64"/>
      <c r="K24" s="67"/>
      <c r="M24" s="60"/>
      <c r="N24" s="57"/>
    </row>
    <row r="25" spans="1:17" ht="12.75" customHeight="1" x14ac:dyDescent="0.2">
      <c r="A25" s="56"/>
      <c r="C25" s="92" t="s">
        <v>81</v>
      </c>
      <c r="D25" s="89" t="s">
        <v>20</v>
      </c>
      <c r="E25" s="93">
        <f ca="1">+I12</f>
        <v>352789.7</v>
      </c>
      <c r="F25" s="64"/>
      <c r="G25" s="64"/>
      <c r="H25" s="64"/>
      <c r="I25" s="64"/>
      <c r="K25" s="67"/>
      <c r="M25" s="61"/>
      <c r="N25" s="57"/>
    </row>
    <row r="26" spans="1:17" x14ac:dyDescent="0.2">
      <c r="A26" s="56"/>
      <c r="B26" s="2"/>
      <c r="C26" s="92" t="s">
        <v>82</v>
      </c>
      <c r="D26" s="89" t="s">
        <v>10</v>
      </c>
      <c r="E26" s="94">
        <f ca="1">E27-E25</f>
        <v>5786247.2999999998</v>
      </c>
      <c r="F26" s="67"/>
      <c r="G26" s="67"/>
      <c r="H26" s="67"/>
      <c r="I26" s="67"/>
      <c r="J26" s="64"/>
      <c r="K26" s="67"/>
      <c r="M26" s="31"/>
      <c r="N26" s="57"/>
    </row>
    <row r="27" spans="1:17" x14ac:dyDescent="0.2">
      <c r="A27" s="56"/>
      <c r="C27" s="55" t="s">
        <v>83</v>
      </c>
      <c r="D27" s="53" t="s">
        <v>33</v>
      </c>
      <c r="E27" s="95">
        <v>6139037</v>
      </c>
      <c r="F27" s="64"/>
      <c r="G27" s="64"/>
      <c r="H27" s="64"/>
      <c r="I27" s="64"/>
      <c r="J27" s="64"/>
      <c r="K27" s="67"/>
    </row>
    <row r="28" spans="1:17" x14ac:dyDescent="0.2">
      <c r="J28" s="64"/>
      <c r="K28" s="67"/>
      <c r="L28" s="41"/>
      <c r="M28" s="41"/>
      <c r="N28" s="41"/>
      <c r="O28" s="41"/>
      <c r="P28" s="41"/>
      <c r="Q28" s="41"/>
    </row>
    <row r="29" spans="1:17" s="7" customFormat="1" x14ac:dyDescent="0.2">
      <c r="E29" s="70"/>
      <c r="F29" s="71"/>
      <c r="G29" s="67"/>
      <c r="H29" s="67"/>
      <c r="I29" s="67"/>
      <c r="J29" s="67"/>
      <c r="K29" s="67"/>
    </row>
    <row r="30" spans="1:17" s="2" customFormat="1" x14ac:dyDescent="0.2">
      <c r="B30" s="7"/>
      <c r="C30" s="42"/>
      <c r="D30" s="43"/>
      <c r="E30" s="72"/>
      <c r="F30" s="67"/>
      <c r="G30" s="67"/>
      <c r="H30" s="67"/>
      <c r="I30" s="67"/>
      <c r="J30" s="67"/>
      <c r="K30" s="67"/>
    </row>
    <row r="31" spans="1:17" s="2" customFormat="1" x14ac:dyDescent="0.2">
      <c r="B31" s="7"/>
      <c r="C31" s="42"/>
      <c r="D31" s="43"/>
      <c r="E31" s="72"/>
      <c r="F31" s="67"/>
      <c r="G31" s="67"/>
      <c r="H31" s="67"/>
      <c r="I31" s="67"/>
      <c r="J31" s="67"/>
      <c r="K31" s="67"/>
    </row>
    <row r="32" spans="1:17" ht="12.75" customHeight="1" x14ac:dyDescent="0.2"/>
    <row r="34" spans="1:14" s="2" customFormat="1" x14ac:dyDescent="0.2"/>
    <row r="36" spans="1:14" x14ac:dyDescent="0.2">
      <c r="C36" s="10" t="s">
        <v>14</v>
      </c>
      <c r="D36" s="14"/>
      <c r="E36" s="69"/>
      <c r="F36" s="69"/>
      <c r="G36" s="69"/>
      <c r="H36" s="69"/>
      <c r="I36" s="69"/>
      <c r="J36" s="69"/>
      <c r="K36" s="69"/>
      <c r="L36" s="27"/>
    </row>
    <row r="37" spans="1:14" x14ac:dyDescent="0.2">
      <c r="D37" s="19" t="s">
        <v>4</v>
      </c>
      <c r="E37" s="99">
        <v>2023</v>
      </c>
      <c r="F37" s="99">
        <v>2024</v>
      </c>
      <c r="G37" s="99">
        <v>2025</v>
      </c>
      <c r="H37" s="99">
        <v>2026</v>
      </c>
      <c r="I37" s="99">
        <v>2027</v>
      </c>
      <c r="J37" s="99">
        <v>2028</v>
      </c>
      <c r="K37" s="99">
        <v>2029</v>
      </c>
      <c r="L37" s="108" t="s">
        <v>5</v>
      </c>
    </row>
    <row r="38" spans="1:14" x14ac:dyDescent="0.2">
      <c r="A38" s="2"/>
      <c r="C38" s="28"/>
      <c r="D38" s="20" t="s">
        <v>6</v>
      </c>
      <c r="E38" s="73" t="s">
        <v>9</v>
      </c>
      <c r="F38" s="73" t="s">
        <v>9</v>
      </c>
      <c r="G38" s="73" t="s">
        <v>9</v>
      </c>
      <c r="H38" s="74" t="s">
        <v>9</v>
      </c>
      <c r="I38" s="74" t="s">
        <v>9</v>
      </c>
      <c r="J38" s="74" t="s">
        <v>9</v>
      </c>
      <c r="K38" s="105" t="s">
        <v>9</v>
      </c>
      <c r="L38" s="109"/>
    </row>
    <row r="39" spans="1:14" ht="13.9" customHeight="1" x14ac:dyDescent="0.2">
      <c r="B39" s="14"/>
      <c r="C39" s="22">
        <v>1</v>
      </c>
      <c r="D39" s="11" t="s">
        <v>35</v>
      </c>
      <c r="E39" s="68">
        <f>E40+E43</f>
        <v>381679.7</v>
      </c>
      <c r="F39" s="68">
        <f t="shared" ref="F39:L39" si="1">F40+F43</f>
        <v>896161.38</v>
      </c>
      <c r="G39" s="68">
        <f t="shared" si="1"/>
        <v>927937.34</v>
      </c>
      <c r="H39" s="68">
        <f t="shared" si="1"/>
        <v>988316.82</v>
      </c>
      <c r="I39" s="68">
        <f t="shared" si="1"/>
        <v>1059405.72</v>
      </c>
      <c r="J39" s="68">
        <f t="shared" si="1"/>
        <v>1009719.64</v>
      </c>
      <c r="K39" s="75">
        <f t="shared" si="1"/>
        <v>875816.4</v>
      </c>
      <c r="L39" s="68">
        <f t="shared" si="1"/>
        <v>6139037</v>
      </c>
    </row>
    <row r="40" spans="1:14" x14ac:dyDescent="0.2">
      <c r="B40" s="14"/>
      <c r="C40" s="22">
        <v>2</v>
      </c>
      <c r="D40" s="23" t="s">
        <v>36</v>
      </c>
      <c r="E40" s="68">
        <v>381679.7</v>
      </c>
      <c r="F40" s="75">
        <v>896161.38</v>
      </c>
      <c r="G40" s="68">
        <v>927937.34</v>
      </c>
      <c r="H40" s="68">
        <v>988316.82</v>
      </c>
      <c r="I40" s="68">
        <v>1059405.72</v>
      </c>
      <c r="J40" s="68">
        <v>1009719.64</v>
      </c>
      <c r="K40" s="75">
        <v>875816.4</v>
      </c>
      <c r="L40" s="110">
        <f>SUM(E40:K40)</f>
        <v>6139037</v>
      </c>
    </row>
    <row r="41" spans="1:14" x14ac:dyDescent="0.2">
      <c r="C41" s="4" t="s">
        <v>2</v>
      </c>
      <c r="D41" s="8" t="s">
        <v>37</v>
      </c>
      <c r="E41" s="76">
        <f>E40*70%</f>
        <v>267175.78999999998</v>
      </c>
      <c r="F41" s="76">
        <f t="shared" ref="F41:L41" si="2">F40*70%</f>
        <v>627312.96600000001</v>
      </c>
      <c r="G41" s="76">
        <f t="shared" si="2"/>
        <v>649556.13799999992</v>
      </c>
      <c r="H41" s="76">
        <f t="shared" si="2"/>
        <v>691821.77399999998</v>
      </c>
      <c r="I41" s="76">
        <f t="shared" si="2"/>
        <v>741584.00399999996</v>
      </c>
      <c r="J41" s="76">
        <f t="shared" si="2"/>
        <v>706803.74800000002</v>
      </c>
      <c r="K41" s="106">
        <f t="shared" si="2"/>
        <v>613071.48</v>
      </c>
      <c r="L41" s="76">
        <f t="shared" si="2"/>
        <v>4297325.8999999994</v>
      </c>
    </row>
    <row r="42" spans="1:14" s="35" customFormat="1" x14ac:dyDescent="0.2">
      <c r="A42" s="1"/>
      <c r="B42" s="7"/>
      <c r="C42" s="4" t="s">
        <v>3</v>
      </c>
      <c r="D42" s="5" t="s">
        <v>38</v>
      </c>
      <c r="E42" s="76">
        <f>E40*30%</f>
        <v>114503.91</v>
      </c>
      <c r="F42" s="76">
        <f t="shared" ref="F42:L42" si="3">F40*30%</f>
        <v>268848.41399999999</v>
      </c>
      <c r="G42" s="76">
        <f t="shared" si="3"/>
        <v>278381.20199999999</v>
      </c>
      <c r="H42" s="76">
        <f t="shared" si="3"/>
        <v>296495.04599999997</v>
      </c>
      <c r="I42" s="76">
        <f t="shared" si="3"/>
        <v>317821.71599999996</v>
      </c>
      <c r="J42" s="76">
        <f t="shared" si="3"/>
        <v>302915.89199999999</v>
      </c>
      <c r="K42" s="106">
        <f t="shared" si="3"/>
        <v>262744.92</v>
      </c>
      <c r="L42" s="76">
        <f t="shared" si="3"/>
        <v>1841711.0999999999</v>
      </c>
    </row>
    <row r="43" spans="1:14" ht="15" customHeight="1" x14ac:dyDescent="0.2">
      <c r="B43" s="14"/>
      <c r="C43" s="24">
        <v>3</v>
      </c>
      <c r="D43" s="25" t="s">
        <v>39</v>
      </c>
      <c r="E43" s="68">
        <f>E44+E45</f>
        <v>0</v>
      </c>
      <c r="F43" s="68">
        <f t="shared" ref="F43:K43" si="4">F44+F45</f>
        <v>0</v>
      </c>
      <c r="G43" s="68">
        <f t="shared" si="4"/>
        <v>0</v>
      </c>
      <c r="H43" s="68">
        <f t="shared" si="4"/>
        <v>0</v>
      </c>
      <c r="I43" s="68">
        <f t="shared" si="4"/>
        <v>0</v>
      </c>
      <c r="J43" s="68">
        <f t="shared" si="4"/>
        <v>0</v>
      </c>
      <c r="K43" s="75">
        <f t="shared" si="4"/>
        <v>0</v>
      </c>
      <c r="L43" s="68">
        <f t="shared" ref="L43" si="5">L44+L45</f>
        <v>0</v>
      </c>
    </row>
    <row r="44" spans="1:14" ht="15" customHeight="1" x14ac:dyDescent="0.2">
      <c r="C44" s="6" t="s">
        <v>7</v>
      </c>
      <c r="D44" s="5" t="s">
        <v>34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107">
        <v>0</v>
      </c>
      <c r="L44" s="66">
        <v>0</v>
      </c>
    </row>
    <row r="45" spans="1:14" x14ac:dyDescent="0.2">
      <c r="C45" s="6" t="s">
        <v>8</v>
      </c>
      <c r="D45" s="5" t="s">
        <v>40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107">
        <v>0</v>
      </c>
      <c r="L45" s="66">
        <v>0</v>
      </c>
    </row>
    <row r="46" spans="1:14" x14ac:dyDescent="0.2">
      <c r="A46" s="35"/>
      <c r="E46" s="69"/>
      <c r="F46" s="67"/>
      <c r="G46" s="67"/>
      <c r="H46" s="67"/>
      <c r="I46" s="67"/>
      <c r="J46" s="67"/>
      <c r="K46" s="67"/>
      <c r="N46" s="109"/>
    </row>
    <row r="47" spans="1:14" x14ac:dyDescent="0.2">
      <c r="C47" s="45" t="s">
        <v>42</v>
      </c>
      <c r="D47" s="45"/>
      <c r="E47" s="69"/>
      <c r="F47" s="67"/>
      <c r="G47" s="67"/>
      <c r="H47" s="67"/>
      <c r="I47" s="67"/>
      <c r="J47" s="67"/>
      <c r="K47" s="67"/>
    </row>
    <row r="48" spans="1:14" x14ac:dyDescent="0.2">
      <c r="B48" s="33"/>
      <c r="C48" s="34"/>
      <c r="D48" s="34"/>
      <c r="E48" s="67"/>
      <c r="F48" s="67"/>
      <c r="G48" s="67"/>
      <c r="H48" s="67"/>
      <c r="I48" s="67"/>
      <c r="J48" s="67"/>
      <c r="K48" s="67"/>
    </row>
    <row r="49" spans="1:11" x14ac:dyDescent="0.2">
      <c r="B49" s="14"/>
      <c r="C49" s="30" t="s">
        <v>16</v>
      </c>
      <c r="D49" s="30" t="s">
        <v>17</v>
      </c>
      <c r="E49" s="100">
        <v>2023</v>
      </c>
      <c r="F49" s="100">
        <v>2024</v>
      </c>
      <c r="G49" s="100">
        <v>2025</v>
      </c>
      <c r="H49" s="64"/>
      <c r="I49" s="64"/>
      <c r="J49" s="64"/>
      <c r="K49" s="64"/>
    </row>
    <row r="50" spans="1:11" x14ac:dyDescent="0.2">
      <c r="C50" s="3" t="s">
        <v>18</v>
      </c>
      <c r="D50" s="32" t="s">
        <v>45</v>
      </c>
      <c r="E50" s="104">
        <v>100000</v>
      </c>
      <c r="F50" s="77">
        <v>200000</v>
      </c>
      <c r="G50" s="65">
        <v>200000</v>
      </c>
      <c r="H50" s="67"/>
      <c r="I50" s="67"/>
      <c r="J50" s="67"/>
      <c r="K50" s="67"/>
    </row>
    <row r="51" spans="1:11" x14ac:dyDescent="0.2">
      <c r="C51" s="46" t="s">
        <v>46</v>
      </c>
      <c r="D51" s="47" t="s">
        <v>47</v>
      </c>
      <c r="E51" s="104">
        <v>50000</v>
      </c>
      <c r="F51" s="65">
        <v>75000</v>
      </c>
      <c r="G51" s="65">
        <v>75000</v>
      </c>
      <c r="H51" s="67"/>
      <c r="I51" s="67"/>
      <c r="J51" s="67"/>
      <c r="K51" s="67"/>
    </row>
    <row r="52" spans="1:11" x14ac:dyDescent="0.2">
      <c r="C52" s="9" t="s">
        <v>32</v>
      </c>
      <c r="D52" s="32" t="s">
        <v>48</v>
      </c>
      <c r="E52" s="104">
        <v>44500</v>
      </c>
      <c r="F52" s="65">
        <v>55000</v>
      </c>
      <c r="G52" s="65">
        <v>57750</v>
      </c>
      <c r="H52" s="67"/>
      <c r="I52" s="67"/>
      <c r="J52" s="67"/>
      <c r="K52" s="67"/>
    </row>
    <row r="53" spans="1:11" x14ac:dyDescent="0.2">
      <c r="B53" s="127"/>
      <c r="C53" s="130"/>
      <c r="D53" s="133"/>
      <c r="E53" s="132"/>
      <c r="F53" s="129"/>
      <c r="G53" s="129"/>
      <c r="H53" s="67"/>
      <c r="I53" s="67"/>
      <c r="J53" s="67"/>
      <c r="K53" s="67"/>
    </row>
    <row r="54" spans="1:11" x14ac:dyDescent="0.2">
      <c r="C54" s="131"/>
      <c r="D54" s="127"/>
      <c r="E54" s="69"/>
      <c r="F54" s="128"/>
      <c r="G54" s="128"/>
      <c r="H54" s="67"/>
      <c r="I54" s="67"/>
      <c r="J54" s="67"/>
      <c r="K54" s="67"/>
    </row>
    <row r="56" spans="1:11" x14ac:dyDescent="0.2">
      <c r="A56" s="1" t="s">
        <v>15</v>
      </c>
      <c r="B56" s="1"/>
      <c r="D56" s="1"/>
      <c r="E56" s="1"/>
    </row>
    <row r="57" spans="1:11" x14ac:dyDescent="0.2">
      <c r="A57" s="1" t="s">
        <v>21</v>
      </c>
    </row>
    <row r="58" spans="1:11" x14ac:dyDescent="0.2">
      <c r="A58" s="1" t="s">
        <v>22</v>
      </c>
    </row>
    <row r="59" spans="1:11" x14ac:dyDescent="0.2">
      <c r="A59" s="1" t="s">
        <v>41</v>
      </c>
    </row>
    <row r="60" spans="1:11" ht="14.25" x14ac:dyDescent="0.2">
      <c r="A60" s="1" t="s">
        <v>31</v>
      </c>
    </row>
  </sheetData>
  <mergeCells count="9">
    <mergeCell ref="F8:H8"/>
    <mergeCell ref="I10:I11"/>
    <mergeCell ref="A10:A21"/>
    <mergeCell ref="B10:B11"/>
    <mergeCell ref="C10:C11"/>
    <mergeCell ref="D10:D11"/>
    <mergeCell ref="E10:E11"/>
    <mergeCell ref="B13:B16"/>
    <mergeCell ref="B17:B20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42" fitToHeight="3" orientation="landscape" r:id="rId1"/>
  <headerFooter alignWithMargins="0"/>
  <ignoredErrors>
    <ignoredError sqref="C14 C16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40" sqref="D40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Lisa 2</vt:lpstr>
      <vt:lpstr>Sheet1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katrin.soopalu</dc:creator>
  <cp:lastModifiedBy>Toomas Johanson</cp:lastModifiedBy>
  <cp:lastPrinted>2016-07-21T07:46:53Z</cp:lastPrinted>
  <dcterms:created xsi:type="dcterms:W3CDTF">2008-10-09T12:25:50Z</dcterms:created>
  <dcterms:modified xsi:type="dcterms:W3CDTF">2023-06-08T13:08:25Z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